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1\人事\029職員採用試験\"/>
    </mc:Choice>
  </mc:AlternateContent>
  <xr:revisionPtr revIDLastSave="0" documentId="13_ncr:1_{3BA96E2C-B44C-488F-B3D5-AF8A51B1AB99}" xr6:coauthVersionLast="47" xr6:coauthVersionMax="47" xr10:uidLastSave="{00000000-0000-0000-0000-000000000000}"/>
  <workbookProtection workbookAlgorithmName="SHA-512" workbookHashValue="PWs8Nyg7xhurpwKyvOmkxGTcDqip2IJCoTmVrTi5KWA92kgeo4OYmyRK2NQG41Yujsei2QZmP/AKboyNpaH7Nw==" workbookSaltValue="5XG9QWlf2KrCzEda7raCLA==" workbookSpinCount="100000" lockStructure="1"/>
  <bookViews>
    <workbookView xWindow="-120" yWindow="-120" windowWidth="20730" windowHeight="11160" xr2:uid="{00000000-000D-0000-FFFF-FFFF00000000}"/>
  </bookViews>
  <sheets>
    <sheet name="簡易計算ツール" sheetId="2" r:id="rId1"/>
  </sheets>
  <definedNames>
    <definedName name="_xlnm._FilterDatabase" localSheetId="0" hidden="1">簡易計算ツール!$B$11:$AB$12</definedName>
    <definedName name="_xlnm.Print_Area" localSheetId="0">簡易計算ツール!$A$1:$AD$28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2" l="1"/>
  <c r="AH12" i="2" l="1"/>
  <c r="AI12" i="2" s="1"/>
  <c r="AH17" i="2"/>
  <c r="AI17" i="2" s="1"/>
  <c r="AH18" i="2"/>
  <c r="AI18" i="2" s="1"/>
  <c r="AH19" i="2"/>
  <c r="AI19" i="2" s="1"/>
  <c r="AW18" i="2" l="1"/>
  <c r="AX18" i="2" s="1"/>
  <c r="AW17" i="2"/>
  <c r="AX17" i="2" s="1"/>
  <c r="AW12" i="2"/>
  <c r="AX12" i="2" s="1"/>
  <c r="AW13" i="2"/>
  <c r="AX13" i="2" s="1"/>
  <c r="AR18" i="2"/>
  <c r="AS18" i="2" s="1"/>
  <c r="AM18" i="2"/>
  <c r="AN18" i="2" s="1"/>
  <c r="O12" i="2" l="1"/>
  <c r="P12" i="2"/>
  <c r="Q12" i="2"/>
  <c r="R12" i="2"/>
  <c r="V12" i="2" s="1"/>
  <c r="W12" i="2"/>
  <c r="G12" i="2"/>
  <c r="T12" i="2" l="1"/>
  <c r="U12" i="2"/>
  <c r="X12" i="2" l="1"/>
  <c r="Z12" i="2" s="1"/>
  <c r="Y12" i="2" l="1"/>
  <c r="AA12" i="2" s="1"/>
  <c r="AB12" i="2" l="1"/>
  <c r="AC12" i="2" s="1"/>
  <c r="AD12" i="2" s="1"/>
  <c r="G74" i="2"/>
  <c r="I45" i="2" s="1"/>
</calcChain>
</file>

<file path=xl/sharedStrings.xml><?xml version="1.0" encoding="utf-8"?>
<sst xmlns="http://schemas.openxmlformats.org/spreadsheetml/2006/main" count="80" uniqueCount="76">
  <si>
    <t>換算</t>
    <rPh sb="0" eb="2">
      <t>カンサン</t>
    </rPh>
    <phoneticPr fontId="1"/>
  </si>
  <si>
    <t>初任給</t>
    <rPh sb="0" eb="3">
      <t>ショニンキュウ</t>
    </rPh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</si>
  <si>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</si>
  <si>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</si>
  <si>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</si>
  <si>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</si>
  <si>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</si>
  <si>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試験区分</t>
    <rPh sb="0" eb="2">
      <t>シケン</t>
    </rPh>
    <rPh sb="2" eb="4">
      <t>クブン</t>
    </rPh>
    <phoneticPr fontId="1"/>
  </si>
  <si>
    <t>大学</t>
    <rPh sb="0" eb="2">
      <t>ダイガク</t>
    </rPh>
    <phoneticPr fontId="1"/>
  </si>
  <si>
    <t>在官</t>
    <rPh sb="0" eb="2">
      <t>ザイカン</t>
    </rPh>
    <phoneticPr fontId="1"/>
  </si>
  <si>
    <t>民間</t>
    <rPh sb="0" eb="2">
      <t>ミンカン</t>
    </rPh>
    <phoneticPr fontId="1"/>
  </si>
  <si>
    <t>端数</t>
    <rPh sb="0" eb="2">
      <t>ハスウ</t>
    </rPh>
    <phoneticPr fontId="1"/>
  </si>
  <si>
    <t>調整号数</t>
    <rPh sb="0" eb="2">
      <t>チョウセイ</t>
    </rPh>
    <rPh sb="2" eb="4">
      <t>ゴウスウ</t>
    </rPh>
    <phoneticPr fontId="1"/>
  </si>
  <si>
    <t>換算経験月数</t>
    <rPh sb="0" eb="2">
      <t>カンサン</t>
    </rPh>
    <rPh sb="2" eb="4">
      <t>ケイケン</t>
    </rPh>
    <rPh sb="4" eb="6">
      <t>ツキスウ</t>
    </rPh>
    <phoneticPr fontId="1"/>
  </si>
  <si>
    <t>計</t>
    <rPh sb="0" eb="1">
      <t>ケイ</t>
    </rPh>
    <phoneticPr fontId="1"/>
  </si>
  <si>
    <t>整数</t>
    <rPh sb="0" eb="2">
      <t>セイスウ</t>
    </rPh>
    <phoneticPr fontId="1"/>
  </si>
  <si>
    <t>月数</t>
    <rPh sb="0" eb="2">
      <t>ツキスウ</t>
    </rPh>
    <phoneticPr fontId="1"/>
  </si>
  <si>
    <t>整数分</t>
    <rPh sb="0" eb="2">
      <t>セイスウ</t>
    </rPh>
    <rPh sb="2" eb="3">
      <t>ブン</t>
    </rPh>
    <phoneticPr fontId="1"/>
  </si>
  <si>
    <t>端数分</t>
    <rPh sb="0" eb="2">
      <t>ハスウ</t>
    </rPh>
    <rPh sb="2" eb="3">
      <t>ブン</t>
    </rPh>
    <phoneticPr fontId="1"/>
  </si>
  <si>
    <t>最終学歴</t>
    <rPh sb="0" eb="2">
      <t>サイシュウ</t>
    </rPh>
    <rPh sb="2" eb="4">
      <t>ガクレキ</t>
    </rPh>
    <phoneticPr fontId="1"/>
  </si>
  <si>
    <t>基準学歴</t>
    <rPh sb="0" eb="2">
      <t>キジュン</t>
    </rPh>
    <rPh sb="2" eb="4">
      <t>ガクレキ</t>
    </rPh>
    <phoneticPr fontId="1"/>
  </si>
  <si>
    <t>その他</t>
    <rPh sb="2" eb="3">
      <t>タ</t>
    </rPh>
    <phoneticPr fontId="1"/>
  </si>
  <si>
    <t>大学1年</t>
    <rPh sb="0" eb="2">
      <t>ダイガク</t>
    </rPh>
    <rPh sb="3" eb="4">
      <t>ネン</t>
    </rPh>
    <phoneticPr fontId="1"/>
  </si>
  <si>
    <t>大学2年</t>
    <rPh sb="0" eb="2">
      <t>ダイガク</t>
    </rPh>
    <rPh sb="3" eb="4">
      <t>ネン</t>
    </rPh>
    <phoneticPr fontId="1"/>
  </si>
  <si>
    <t>大学3年</t>
    <rPh sb="0" eb="2">
      <t>ダイガク</t>
    </rPh>
    <rPh sb="3" eb="4">
      <t>ネン</t>
    </rPh>
    <phoneticPr fontId="1"/>
  </si>
  <si>
    <t>大学4年</t>
    <rPh sb="0" eb="2">
      <t>ダイガク</t>
    </rPh>
    <rPh sb="3" eb="4">
      <t>ネン</t>
    </rPh>
    <phoneticPr fontId="1"/>
  </si>
  <si>
    <t>民間1年</t>
    <rPh sb="0" eb="2">
      <t>ミンカン</t>
    </rPh>
    <rPh sb="3" eb="4">
      <t>ネン</t>
    </rPh>
    <phoneticPr fontId="1"/>
  </si>
  <si>
    <t>民間2年</t>
    <rPh sb="0" eb="2">
      <t>ミンカン</t>
    </rPh>
    <rPh sb="3" eb="4">
      <t>ネン</t>
    </rPh>
    <phoneticPr fontId="1"/>
  </si>
  <si>
    <t>民間3年</t>
    <rPh sb="0" eb="2">
      <t>ミンカン</t>
    </rPh>
    <rPh sb="3" eb="4">
      <t>ネン</t>
    </rPh>
    <phoneticPr fontId="1"/>
  </si>
  <si>
    <t>民間4年</t>
    <rPh sb="0" eb="2">
      <t>ミンカン</t>
    </rPh>
    <rPh sb="3" eb="4">
      <t>ネン</t>
    </rPh>
    <phoneticPr fontId="1"/>
  </si>
  <si>
    <t>民間5年</t>
    <rPh sb="0" eb="2">
      <t>ミンカン</t>
    </rPh>
    <rPh sb="3" eb="4">
      <t>ネン</t>
    </rPh>
    <phoneticPr fontId="1"/>
  </si>
  <si>
    <t>民間6年</t>
    <rPh sb="0" eb="2">
      <t>ミンカン</t>
    </rPh>
    <rPh sb="3" eb="4">
      <t>ネン</t>
    </rPh>
    <phoneticPr fontId="1"/>
  </si>
  <si>
    <t>民間7年</t>
    <rPh sb="0" eb="2">
      <t>ミンカン</t>
    </rPh>
    <rPh sb="3" eb="4">
      <t>ネン</t>
    </rPh>
    <phoneticPr fontId="1"/>
  </si>
  <si>
    <t>民間8年</t>
    <rPh sb="0" eb="2">
      <t>ミンカン</t>
    </rPh>
    <rPh sb="3" eb="4">
      <t>ネン</t>
    </rPh>
    <phoneticPr fontId="1"/>
  </si>
  <si>
    <t>民間9年</t>
    <rPh sb="0" eb="2">
      <t>ミンカン</t>
    </rPh>
    <rPh sb="3" eb="4">
      <t>ネン</t>
    </rPh>
    <phoneticPr fontId="1"/>
  </si>
  <si>
    <t>民間10年</t>
    <rPh sb="0" eb="2">
      <t>ミンカン</t>
    </rPh>
    <rPh sb="4" eb="5">
      <t>ネン</t>
    </rPh>
    <phoneticPr fontId="1"/>
  </si>
  <si>
    <t>民間11年</t>
    <rPh sb="0" eb="2">
      <t>ミンカン</t>
    </rPh>
    <rPh sb="4" eb="5">
      <t>ネン</t>
    </rPh>
    <phoneticPr fontId="1"/>
  </si>
  <si>
    <t>民間12年</t>
    <rPh sb="0" eb="2">
      <t>ミンカン</t>
    </rPh>
    <rPh sb="4" eb="5">
      <t>ネン</t>
    </rPh>
    <phoneticPr fontId="1"/>
  </si>
  <si>
    <t>民間13年</t>
    <rPh sb="0" eb="2">
      <t>ミンカン</t>
    </rPh>
    <rPh sb="4" eb="5">
      <t>ネン</t>
    </rPh>
    <phoneticPr fontId="1"/>
  </si>
  <si>
    <t>民間14年</t>
    <rPh sb="0" eb="2">
      <t>ミンカン</t>
    </rPh>
    <rPh sb="4" eb="5">
      <t>ネン</t>
    </rPh>
    <phoneticPr fontId="1"/>
  </si>
  <si>
    <t>学歴調整</t>
    <rPh sb="0" eb="2">
      <t>ガクレキ</t>
    </rPh>
    <rPh sb="2" eb="4">
      <t>チョウセイ</t>
    </rPh>
    <phoneticPr fontId="1"/>
  </si>
  <si>
    <t>s60.4</t>
    <phoneticPr fontId="1"/>
  </si>
  <si>
    <t>h1.3</t>
    <phoneticPr fontId="1"/>
  </si>
  <si>
    <t>h1.4</t>
    <phoneticPr fontId="1"/>
  </si>
  <si>
    <t>h3.9</t>
    <phoneticPr fontId="1"/>
  </si>
  <si>
    <t>h3.10</t>
    <phoneticPr fontId="1"/>
  </si>
  <si>
    <t>h31.3</t>
    <phoneticPr fontId="1"/>
  </si>
  <si>
    <t>大学</t>
    <rPh sb="0" eb="2">
      <t>ダイガク</t>
    </rPh>
    <phoneticPr fontId="1"/>
  </si>
  <si>
    <t>トヨペット</t>
    <phoneticPr fontId="1"/>
  </si>
  <si>
    <t>江津市土地開発公社</t>
    <rPh sb="0" eb="3">
      <t>ゴウツシ</t>
    </rPh>
    <rPh sb="3" eb="5">
      <t>トチ</t>
    </rPh>
    <rPh sb="5" eb="7">
      <t>カイハツ</t>
    </rPh>
    <rPh sb="7" eb="9">
      <t>コウシャ</t>
    </rPh>
    <phoneticPr fontId="1"/>
  </si>
  <si>
    <t>H3.10</t>
    <phoneticPr fontId="1"/>
  </si>
  <si>
    <t>職員</t>
    <rPh sb="0" eb="2">
      <t>ショクイン</t>
    </rPh>
    <phoneticPr fontId="1"/>
  </si>
  <si>
    <t>職員期間</t>
    <rPh sb="0" eb="2">
      <t>ショクイン</t>
    </rPh>
    <rPh sb="2" eb="4">
      <t>キカン</t>
    </rPh>
    <phoneticPr fontId="1"/>
  </si>
  <si>
    <t>令和5年度　新規採用職員初任給</t>
    <rPh sb="0" eb="2">
      <t>レイワ</t>
    </rPh>
    <rPh sb="3" eb="5">
      <t>ネンド</t>
    </rPh>
    <rPh sb="5" eb="7">
      <t>ヘイネンド</t>
    </rPh>
    <rPh sb="6" eb="8">
      <t>シンキ</t>
    </rPh>
    <rPh sb="8" eb="10">
      <t>サイヨウ</t>
    </rPh>
    <rPh sb="10" eb="12">
      <t>ショクイン</t>
    </rPh>
    <rPh sb="12" eb="14">
      <t>ショニン</t>
    </rPh>
    <rPh sb="14" eb="15">
      <t>キュウ</t>
    </rPh>
    <phoneticPr fontId="1"/>
  </si>
  <si>
    <t>経験月数　総計チェック</t>
    <rPh sb="0" eb="4">
      <t>ケイケンツキスウ</t>
    </rPh>
    <rPh sb="5" eb="7">
      <t>ソウケイ</t>
    </rPh>
    <phoneticPr fontId="1"/>
  </si>
  <si>
    <t>公務員</t>
    <rPh sb="0" eb="3">
      <t>コウムイン</t>
    </rPh>
    <phoneticPr fontId="1"/>
  </si>
  <si>
    <t>民間企業</t>
    <rPh sb="0" eb="4">
      <t>ミンカンキギョウ</t>
    </rPh>
    <phoneticPr fontId="1"/>
  </si>
  <si>
    <t>職員</t>
    <rPh sb="0" eb="2">
      <t>ショクイン</t>
    </rPh>
    <phoneticPr fontId="1"/>
  </si>
  <si>
    <t>号給</t>
    <rPh sb="0" eb="1">
      <t>ゴウ</t>
    </rPh>
    <rPh sb="1" eb="2">
      <t>キュウ</t>
    </rPh>
    <phoneticPr fontId="5"/>
  </si>
  <si>
    <t>給料月額</t>
    <rPh sb="0" eb="2">
      <t>キュウリョウ</t>
    </rPh>
    <rPh sb="2" eb="4">
      <t>ゲツガク</t>
    </rPh>
    <phoneticPr fontId="5"/>
  </si>
  <si>
    <t>江津市職員初任給簡易計算書</t>
    <rPh sb="0" eb="2">
      <t>ゴウツ</t>
    </rPh>
    <rPh sb="2" eb="3">
      <t>シ</t>
    </rPh>
    <rPh sb="3" eb="5">
      <t>ショクイン</t>
    </rPh>
    <rPh sb="5" eb="8">
      <t>ショニンキュウ</t>
    </rPh>
    <rPh sb="8" eb="10">
      <t>カンイ</t>
    </rPh>
    <rPh sb="10" eb="13">
      <t>ケイサンショ</t>
    </rPh>
    <phoneticPr fontId="1"/>
  </si>
  <si>
    <t>期間　単位：月</t>
    <rPh sb="0" eb="2">
      <t>キカン</t>
    </rPh>
    <rPh sb="3" eb="5">
      <t>タンイ</t>
    </rPh>
    <rPh sb="6" eb="7">
      <t>ツキ</t>
    </rPh>
    <phoneticPr fontId="1"/>
  </si>
  <si>
    <t>江津市職員になったら、初任給はいくらになるか試してみよう。</t>
    <rPh sb="0" eb="5">
      <t>ゴウツシショクイン</t>
    </rPh>
    <rPh sb="11" eb="14">
      <t>ショニンキュウ</t>
    </rPh>
    <rPh sb="22" eb="23">
      <t>タメ</t>
    </rPh>
    <phoneticPr fontId="1"/>
  </si>
  <si>
    <t>～使い方～</t>
    <rPh sb="1" eb="2">
      <t>ツカ</t>
    </rPh>
    <rPh sb="3" eb="4">
      <t>カタ</t>
    </rPh>
    <phoneticPr fontId="1"/>
  </si>
  <si>
    <t>１．生年月日を入力する。　入力例：2005/4/2</t>
    <rPh sb="2" eb="6">
      <t>セイネンガッピ</t>
    </rPh>
    <rPh sb="7" eb="9">
      <t>ニュウリョク</t>
    </rPh>
    <rPh sb="13" eb="16">
      <t>ニュウリョクレイ</t>
    </rPh>
    <phoneticPr fontId="1"/>
  </si>
  <si>
    <t>　*年齢は自動計算されます。</t>
    <rPh sb="2" eb="4">
      <t>ネンレイ</t>
    </rPh>
    <rPh sb="5" eb="9">
      <t>ジドウケイサン</t>
    </rPh>
    <phoneticPr fontId="1"/>
  </si>
  <si>
    <t>「</t>
    <phoneticPr fontId="1"/>
  </si>
  <si>
    <t>２．学生期間、勤務期間を月単位で入力する。入力例：2年勤務→24</t>
    <rPh sb="2" eb="4">
      <t>ガクセイ</t>
    </rPh>
    <rPh sb="4" eb="6">
      <t>キカン</t>
    </rPh>
    <rPh sb="7" eb="11">
      <t>キンムキカン</t>
    </rPh>
    <rPh sb="12" eb="15">
      <t>ツキタンイ</t>
    </rPh>
    <rPh sb="16" eb="18">
      <t>ニュウリョク</t>
    </rPh>
    <rPh sb="21" eb="24">
      <t>ニュウリョクレイ</t>
    </rPh>
    <rPh sb="26" eb="27">
      <t>ネン</t>
    </rPh>
    <rPh sb="27" eb="29">
      <t>キンム</t>
    </rPh>
    <phoneticPr fontId="1"/>
  </si>
  <si>
    <t>＊民間企業→民間企業で勤務した月数を入力してください。</t>
    <rPh sb="1" eb="5">
      <t>ミンカンキギョウ</t>
    </rPh>
    <rPh sb="6" eb="10">
      <t>ミンカンキギョウ</t>
    </rPh>
    <rPh sb="11" eb="13">
      <t>キンム</t>
    </rPh>
    <rPh sb="15" eb="17">
      <t>ツキスウ</t>
    </rPh>
    <rPh sb="18" eb="20">
      <t>ニュウリョク</t>
    </rPh>
    <phoneticPr fontId="1"/>
  </si>
  <si>
    <t>＊公務員→公務員として勤務した月数を入力してください。</t>
    <rPh sb="1" eb="4">
      <t>コウムイン</t>
    </rPh>
    <rPh sb="5" eb="8">
      <t>コウムイン</t>
    </rPh>
    <rPh sb="11" eb="13">
      <t>キンム</t>
    </rPh>
    <rPh sb="15" eb="17">
      <t>ツキスウ</t>
    </rPh>
    <rPh sb="18" eb="20">
      <t>ニュウリョク</t>
    </rPh>
    <phoneticPr fontId="1"/>
  </si>
  <si>
    <t>＊その他→アルバイト期間、無職期間等を入力してください。</t>
    <rPh sb="3" eb="4">
      <t>タ</t>
    </rPh>
    <rPh sb="10" eb="12">
      <t>キカン</t>
    </rPh>
    <rPh sb="13" eb="15">
      <t>ムショク</t>
    </rPh>
    <rPh sb="15" eb="17">
      <t>キカン</t>
    </rPh>
    <rPh sb="17" eb="18">
      <t>トウ</t>
    </rPh>
    <rPh sb="19" eb="21">
      <t>ニュウリョク</t>
    </rPh>
    <phoneticPr fontId="1"/>
  </si>
  <si>
    <t>＊大学→大学生期間を入力してください。４年制大学→48、短大→24</t>
    <rPh sb="1" eb="3">
      <t>ダイガク</t>
    </rPh>
    <rPh sb="4" eb="7">
      <t>ダイガクセイ</t>
    </rPh>
    <rPh sb="7" eb="9">
      <t>キカン</t>
    </rPh>
    <rPh sb="10" eb="12">
      <t>ニュウリョク</t>
    </rPh>
    <rPh sb="20" eb="24">
      <t>ネンセイダイガク</t>
    </rPh>
    <rPh sb="28" eb="30">
      <t>タンダイ</t>
    </rPh>
    <phoneticPr fontId="1"/>
  </si>
  <si>
    <t>初任給　単位：円</t>
    <rPh sb="0" eb="3">
      <t>ショニンキュウ</t>
    </rPh>
    <rPh sb="4" eb="6">
      <t>タンイ</t>
    </rPh>
    <rPh sb="7" eb="8">
      <t>エン</t>
    </rPh>
    <phoneticPr fontId="1"/>
  </si>
  <si>
    <t>!!注意事項!!</t>
    <rPh sb="2" eb="6">
      <t>チュウイジコウ</t>
    </rPh>
    <phoneticPr fontId="1"/>
  </si>
  <si>
    <t>＊この計算書はあくまでも初任給の目安をみるものです。</t>
    <rPh sb="3" eb="6">
      <t>ケイサンショ</t>
    </rPh>
    <rPh sb="12" eb="15">
      <t>ショニンキュウ</t>
    </rPh>
    <rPh sb="16" eb="18">
      <t>メヤス</t>
    </rPh>
    <phoneticPr fontId="1"/>
  </si>
  <si>
    <r>
      <t>　　</t>
    </r>
    <r>
      <rPr>
        <b/>
        <u/>
        <sz val="11"/>
        <color rgb="FFFF0000"/>
        <rFont val="ＭＳ Ｐゴシック"/>
        <family val="3"/>
        <charset val="128"/>
        <scheme val="minor"/>
      </rPr>
      <t>実際の初任給と異なる場合があることのご理解をお願いします。</t>
    </r>
    <rPh sb="21" eb="23">
      <t>リカイ</t>
    </rPh>
    <rPh sb="25" eb="2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</si>
</sst>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"/>
    <numFmt numFmtId="177" formatCode="0.0"/>
    <numFmt numFmtId="178" formatCode="General&quot;号&quot;"/>
    <numFmt numFmtId="179" formatCode="[$-411]ge\.m\.d;@"/>
    <numFmt numFmtId="180" formatCode="0.0000"/>
    <numFmt numFmtId="181" formatCode="[$-411]ge\.m"/>
    <numFmt numFmtId="182" formatCode="0_);[Red]\(0\)"/>
    <numFmt numFmtId="183" formatCode="0.00_);[Red]\(0.00\)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KAJO_J明朝"/>
      <family val="2"/>
      <charset val="128"/>
    </font>
    <font>
      <sz val="16"/>
      <color rgb="FF00B0F0"/>
      <name val="HGP創英角ｺﾞｼｯｸUB"/>
      <family val="3"/>
      <charset val="128"/>
    </font>
    <font>
      <b/>
      <sz val="16"/>
      <color theme="1"/>
      <name val="UD デジタル 教科書体 NK-B"/>
      <family val="1"/>
      <charset val="128"/>
    </font>
    <font>
      <sz val="20"/>
      <color rgb="FFFF0000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ajor"/>
    </font>
    <font>
      <b/>
      <u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7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57" fontId="0" fillId="0" borderId="0" xfId="0" applyNumberForma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0" fontId="0" fillId="0" borderId="14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81" fontId="0" fillId="0" borderId="0" xfId="0" applyNumberFormat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7" fontId="2" fillId="0" borderId="0" xfId="1" applyNumberFormat="1">
      <alignment vertical="center"/>
    </xf>
    <xf numFmtId="176" fontId="2" fillId="0" borderId="0" xfId="1" applyNumberFormat="1">
      <alignment vertical="center"/>
    </xf>
    <xf numFmtId="178" fontId="2" fillId="0" borderId="0" xfId="1" applyNumberForma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4" fillId="0" borderId="18" xfId="3" applyNumberFormat="1" applyBorder="1"/>
    <xf numFmtId="182" fontId="4" fillId="0" borderId="18" xfId="3" applyNumberFormat="1" applyBorder="1"/>
    <xf numFmtId="183" fontId="4" fillId="0" borderId="18" xfId="3" applyNumberFormat="1" applyBorder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2" fillId="0" borderId="9" xfId="1" applyBorder="1">
      <alignment vertical="center"/>
    </xf>
    <xf numFmtId="38" fontId="6" fillId="0" borderId="9" xfId="2" applyFont="1" applyBorder="1">
      <alignment vertical="center"/>
    </xf>
    <xf numFmtId="0" fontId="2" fillId="0" borderId="18" xfId="1" applyBorder="1">
      <alignment vertical="center"/>
    </xf>
    <xf numFmtId="38" fontId="6" fillId="0" borderId="18" xfId="4" applyFont="1" applyBorder="1">
      <alignment vertical="center"/>
    </xf>
    <xf numFmtId="14" fontId="4" fillId="0" borderId="20" xfId="3" applyNumberFormat="1" applyBorder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80" fontId="0" fillId="0" borderId="18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1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80" fontId="0" fillId="0" borderId="43" xfId="0" applyNumberFormat="1" applyBorder="1" applyAlignment="1">
      <alignment horizontal="center" vertical="center"/>
    </xf>
    <xf numFmtId="180" fontId="0" fillId="0" borderId="47" xfId="0" applyNumberFormat="1" applyBorder="1" applyAlignment="1">
      <alignment horizontal="center" vertical="center"/>
    </xf>
    <xf numFmtId="177" fontId="2" fillId="0" borderId="44" xfId="1" applyNumberFormat="1" applyBorder="1">
      <alignment vertical="center"/>
    </xf>
    <xf numFmtId="176" fontId="2" fillId="0" borderId="46" xfId="1" applyNumberFormat="1" applyBorder="1">
      <alignment vertical="center"/>
    </xf>
    <xf numFmtId="178" fontId="2" fillId="0" borderId="47" xfId="1" applyNumberFormat="1" applyBorder="1">
      <alignment vertical="center"/>
    </xf>
    <xf numFmtId="178" fontId="2" fillId="0" borderId="46" xfId="1" applyNumberFormat="1" applyBorder="1">
      <alignment vertical="center"/>
    </xf>
    <xf numFmtId="178" fontId="0" fillId="0" borderId="41" xfId="0" applyNumberForma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14" fontId="4" fillId="0" borderId="0" xfId="3" applyNumberFormat="1" applyBorder="1"/>
    <xf numFmtId="179" fontId="0" fillId="2" borderId="40" xfId="0" applyNumberFormat="1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5">
    <cellStyle name="桁区切り 2" xfId="2" xr:uid="{00000000-0005-0000-0000-000001000000}"/>
    <cellStyle name="桁区切り 3" xfId="4" xr:uid="{E96FCA94-A95A-4270-B066-9508A93B9718}"/>
    <cellStyle name="標準" xfId="0" builtinId="0"/>
    <cellStyle name="標準 2" xfId="1" xr:uid="{00000000-0005-0000-0000-000003000000}"/>
    <cellStyle name="標準 2 2" xfId="3" xr:uid="{B1723B23-BF78-4725-BC22-8147BF512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12</xdr:row>
      <xdr:rowOff>28577</xdr:rowOff>
    </xdr:from>
    <xdr:to>
      <xdr:col>13</xdr:col>
      <xdr:colOff>628649</xdr:colOff>
      <xdr:row>13</xdr:row>
      <xdr:rowOff>66676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F2E5F061-9F16-4200-922D-AE55C7C866EE}"/>
            </a:ext>
          </a:extLst>
        </xdr:cNvPr>
        <xdr:cNvSpPr/>
      </xdr:nvSpPr>
      <xdr:spPr>
        <a:xfrm rot="5400000">
          <a:off x="2886075" y="1133476"/>
          <a:ext cx="238124" cy="3000375"/>
        </a:xfrm>
        <a:prstGeom prst="rightBrace">
          <a:avLst>
            <a:gd name="adj1" fmla="val 8333"/>
            <a:gd name="adj2" fmla="val 47078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13</xdr:row>
      <xdr:rowOff>133350</xdr:rowOff>
    </xdr:from>
    <xdr:to>
      <xdr:col>29</xdr:col>
      <xdr:colOff>619125</xdr:colOff>
      <xdr:row>16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8AFE4C-AB7F-4B5E-9DF8-959AE69554DE}"/>
            </a:ext>
          </a:extLst>
        </xdr:cNvPr>
        <xdr:cNvSpPr txBox="1"/>
      </xdr:nvSpPr>
      <xdr:spPr>
        <a:xfrm>
          <a:off x="1104900" y="2990850"/>
          <a:ext cx="4048125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高校卒業から現在までの期間（月数）が一致するように入力してください。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117"/>
  <sheetViews>
    <sheetView showGridLines="0" tabSelected="1" workbookViewId="0">
      <pane ySplit="11" topLeftCell="A12" activePane="bottomLeft" state="frozen"/>
      <selection pane="bottomLeft" activeCell="AZ43" sqref="AZ43"/>
    </sheetView>
  </sheetViews>
  <sheetFormatPr defaultRowHeight="13.5"/>
  <cols>
    <col min="1" max="1" width="2.625" style="2" customWidth="1"/>
    <col min="2" max="2" width="11" style="2" hidden="1" customWidth="1"/>
    <col min="3" max="3" width="0" style="1" hidden="1" customWidth="1"/>
    <col min="4" max="4" width="17.875" style="2" hidden="1" customWidth="1"/>
    <col min="5" max="5" width="5.25" style="2" hidden="1" customWidth="1"/>
    <col min="6" max="6" width="9.375" style="2" bestFit="1" customWidth="1"/>
    <col min="7" max="7" width="7.5" style="2" bestFit="1" customWidth="1"/>
    <col min="8" max="8" width="9" style="2" hidden="1" customWidth="1"/>
    <col min="9" max="9" width="9.125" style="2" hidden="1" customWidth="1"/>
    <col min="10" max="10" width="8.375" style="2" customWidth="1"/>
    <col min="11" max="11" width="9" style="2" bestFit="1" customWidth="1"/>
    <col min="12" max="12" width="7" style="2" bestFit="1" customWidth="1"/>
    <col min="13" max="13" width="7" style="2" customWidth="1"/>
    <col min="14" max="14" width="8.625" style="2" customWidth="1"/>
    <col min="15" max="15" width="6.5" style="2" hidden="1" customWidth="1"/>
    <col min="16" max="18" width="8.5" style="2" hidden="1" customWidth="1"/>
    <col min="19" max="19" width="5.25" style="2" hidden="1" customWidth="1"/>
    <col min="20" max="22" width="7.5" style="2" hidden="1" customWidth="1"/>
    <col min="23" max="23" width="9" style="2" hidden="1" customWidth="1"/>
    <col min="24" max="24" width="5.25" style="2" hidden="1" customWidth="1"/>
    <col min="25" max="25" width="5.875" style="2" hidden="1" customWidth="1"/>
    <col min="26" max="27" width="7.125" style="2" hidden="1" customWidth="1"/>
    <col min="28" max="28" width="7.375" style="2" hidden="1" customWidth="1"/>
    <col min="29" max="29" width="6.875" style="2" hidden="1" customWidth="1"/>
    <col min="30" max="30" width="16.375" style="2" customWidth="1"/>
    <col min="31" max="31" width="6.875" style="2" hidden="1" customWidth="1"/>
    <col min="32" max="50" width="9" style="2" hidden="1" customWidth="1"/>
    <col min="51" max="52" width="9" style="2" customWidth="1"/>
    <col min="53" max="16384" width="9" style="2"/>
  </cols>
  <sheetData>
    <row r="1" spans="2:50" ht="21">
      <c r="F1" s="48" t="s">
        <v>62</v>
      </c>
    </row>
    <row r="5" spans="2:50">
      <c r="F5" s="93" t="s">
        <v>60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2:50"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2:50" ht="14.25" thickBot="1">
      <c r="AF7" s="2" t="s">
        <v>53</v>
      </c>
    </row>
    <row r="8" spans="2:50" ht="14.25" hidden="1" thickBot="1">
      <c r="G8" s="3">
        <v>46113</v>
      </c>
    </row>
    <row r="9" spans="2:50" ht="25.5" customHeight="1">
      <c r="B9" s="75" t="s">
        <v>7</v>
      </c>
      <c r="C9" s="73" t="s">
        <v>2</v>
      </c>
      <c r="D9" s="73" t="s">
        <v>3</v>
      </c>
      <c r="E9" s="80" t="s">
        <v>4</v>
      </c>
      <c r="F9" s="78" t="s">
        <v>5</v>
      </c>
      <c r="G9" s="77" t="s">
        <v>6</v>
      </c>
      <c r="H9" s="77" t="s">
        <v>19</v>
      </c>
      <c r="I9" s="77" t="s">
        <v>20</v>
      </c>
      <c r="J9" s="96" t="s">
        <v>61</v>
      </c>
      <c r="K9" s="85"/>
      <c r="L9" s="85"/>
      <c r="M9" s="86"/>
      <c r="N9" s="87"/>
      <c r="O9" s="84" t="s">
        <v>0</v>
      </c>
      <c r="P9" s="85"/>
      <c r="Q9" s="85"/>
      <c r="R9" s="86"/>
      <c r="S9" s="87"/>
      <c r="T9" s="97" t="s">
        <v>13</v>
      </c>
      <c r="U9" s="98"/>
      <c r="V9" s="98"/>
      <c r="W9" s="98"/>
      <c r="X9" s="98"/>
      <c r="Y9" s="99"/>
      <c r="Z9" s="100" t="s">
        <v>14</v>
      </c>
      <c r="AA9" s="77"/>
      <c r="AB9" s="90" t="s">
        <v>1</v>
      </c>
      <c r="AC9" s="90" t="s">
        <v>1</v>
      </c>
      <c r="AD9" s="91" t="s">
        <v>72</v>
      </c>
      <c r="AE9" s="36"/>
    </row>
    <row r="10" spans="2:50" ht="24" customHeight="1">
      <c r="B10" s="76"/>
      <c r="C10" s="74"/>
      <c r="D10" s="74"/>
      <c r="E10" s="81"/>
      <c r="F10" s="79"/>
      <c r="G10" s="74"/>
      <c r="H10" s="74"/>
      <c r="I10" s="74"/>
      <c r="J10" s="4" t="s">
        <v>55</v>
      </c>
      <c r="K10" s="5" t="s">
        <v>56</v>
      </c>
      <c r="L10" s="5" t="s">
        <v>21</v>
      </c>
      <c r="M10" s="20" t="s">
        <v>57</v>
      </c>
      <c r="N10" s="6" t="s">
        <v>8</v>
      </c>
      <c r="O10" s="35" t="s">
        <v>9</v>
      </c>
      <c r="P10" s="5" t="s">
        <v>10</v>
      </c>
      <c r="Q10" s="5" t="s">
        <v>21</v>
      </c>
      <c r="R10" s="20" t="s">
        <v>51</v>
      </c>
      <c r="S10" s="6" t="s">
        <v>8</v>
      </c>
      <c r="T10" s="88" t="s">
        <v>16</v>
      </c>
      <c r="U10" s="89"/>
      <c r="V10" s="35" t="s">
        <v>52</v>
      </c>
      <c r="W10" s="35" t="s">
        <v>40</v>
      </c>
      <c r="X10" s="5" t="s">
        <v>15</v>
      </c>
      <c r="Y10" s="6" t="s">
        <v>11</v>
      </c>
      <c r="Z10" s="35" t="s">
        <v>17</v>
      </c>
      <c r="AA10" s="6" t="s">
        <v>18</v>
      </c>
      <c r="AB10" s="76"/>
      <c r="AC10" s="76"/>
      <c r="AD10" s="92"/>
      <c r="AE10" s="36"/>
    </row>
    <row r="11" spans="2:50">
      <c r="B11" s="7"/>
      <c r="C11" s="17"/>
      <c r="D11" s="18"/>
      <c r="E11" s="49"/>
      <c r="F11" s="50"/>
      <c r="G11" s="18"/>
      <c r="H11" s="18"/>
      <c r="I11" s="18"/>
      <c r="J11" s="14"/>
      <c r="K11" s="15"/>
      <c r="L11" s="15"/>
      <c r="M11" s="21"/>
      <c r="N11" s="16"/>
      <c r="O11" s="11">
        <v>1</v>
      </c>
      <c r="P11" s="9">
        <v>0.8</v>
      </c>
      <c r="Q11" s="9">
        <v>0.5</v>
      </c>
      <c r="R11" s="22"/>
      <c r="S11" s="10"/>
      <c r="T11" s="8">
        <v>12</v>
      </c>
      <c r="U11" s="36">
        <v>15</v>
      </c>
      <c r="V11" s="36">
        <v>12</v>
      </c>
      <c r="W11" s="36">
        <v>12</v>
      </c>
      <c r="X11" s="9"/>
      <c r="Y11" s="10"/>
      <c r="Z11" s="11"/>
      <c r="AA11" s="10"/>
      <c r="AB11" s="7"/>
      <c r="AC11" s="45"/>
      <c r="AD11" s="51"/>
      <c r="AE11" s="46"/>
      <c r="AU11" s="2" t="s">
        <v>54</v>
      </c>
    </row>
    <row r="12" spans="2:50" ht="43.5" customHeight="1" thickBot="1">
      <c r="B12" s="24"/>
      <c r="C12" s="23"/>
      <c r="D12" s="31"/>
      <c r="E12" s="37"/>
      <c r="F12" s="68">
        <v>38444</v>
      </c>
      <c r="G12" s="52">
        <f t="shared" ref="G12" si="0">DATEDIF(F12,$G$8,"Y")</f>
        <v>20</v>
      </c>
      <c r="H12" s="53"/>
      <c r="I12" s="54"/>
      <c r="J12" s="69"/>
      <c r="K12" s="70"/>
      <c r="L12" s="70"/>
      <c r="M12" s="71"/>
      <c r="N12" s="72"/>
      <c r="O12" s="55">
        <f t="shared" ref="O12" si="1">J12*$O$11</f>
        <v>0</v>
      </c>
      <c r="P12" s="56">
        <f t="shared" ref="P12" si="2">K12*$P$11</f>
        <v>0</v>
      </c>
      <c r="Q12" s="56">
        <f t="shared" ref="Q12" si="3">L12*$Q$11</f>
        <v>0</v>
      </c>
      <c r="R12" s="57">
        <f t="shared" ref="R12:S12" si="4">M12</f>
        <v>0</v>
      </c>
      <c r="S12" s="57">
        <f t="shared" si="4"/>
        <v>0</v>
      </c>
      <c r="T12" s="58">
        <f>IF(SUM(O12:Q12)&gt;=60,60/$T$11,SUM(O12:Q12)/$T$11)</f>
        <v>0</v>
      </c>
      <c r="U12" s="59" t="str">
        <f t="shared" ref="U12" si="5">IF(SUM(O12:Q12)&gt;=60,(SUM(O12:Q12)-60)/$U$11,"")</f>
        <v/>
      </c>
      <c r="V12" s="59">
        <f>R12/12</f>
        <v>0</v>
      </c>
      <c r="W12" s="59">
        <f>S12/12</f>
        <v>0</v>
      </c>
      <c r="X12" s="60">
        <f t="shared" ref="X12" si="6">ROUNDDOWN(SUM(T12:W12),0)</f>
        <v>0</v>
      </c>
      <c r="Y12" s="61">
        <f t="shared" ref="Y12" si="7">SUM(T12:W12)-X12</f>
        <v>0</v>
      </c>
      <c r="Z12" s="62">
        <f t="shared" ref="Z12" si="8">X12*4</f>
        <v>0</v>
      </c>
      <c r="AA12" s="63">
        <f>VLOOKUP(Y12,$AC$34:$AF$38,4,TRUE)</f>
        <v>0</v>
      </c>
      <c r="AB12" s="64" t="str">
        <f t="shared" ref="AB12" si="9">"10"&amp;SUM(Z12:AA12)+5</f>
        <v>105</v>
      </c>
      <c r="AC12" s="65">
        <f>VALUE(AB12)</f>
        <v>105</v>
      </c>
      <c r="AD12" s="66">
        <f>VLOOKUP(AC12,$AJ$24:$AK$116,2,FALSE)</f>
        <v>188000</v>
      </c>
      <c r="AE12" s="18"/>
      <c r="AF12" s="44">
        <v>40819</v>
      </c>
      <c r="AG12" s="32">
        <v>43921</v>
      </c>
      <c r="AH12" s="33">
        <f t="shared" ref="AH12" si="10">DATEDIF(AF12,AG12,"m")+1</f>
        <v>102</v>
      </c>
      <c r="AI12" s="34">
        <f>AH12/12</f>
        <v>8.5</v>
      </c>
      <c r="AU12" s="3">
        <v>35521</v>
      </c>
      <c r="AV12" s="3">
        <v>45016</v>
      </c>
      <c r="AW12" s="33">
        <f t="shared" ref="AW12" si="11">DATEDIF(AU12,AV12,"m")+1</f>
        <v>312</v>
      </c>
      <c r="AX12" s="34">
        <f>AW12/12</f>
        <v>26</v>
      </c>
    </row>
    <row r="13" spans="2:50" ht="15.75" customHeight="1">
      <c r="B13" s="1"/>
      <c r="E13" s="1"/>
      <c r="F13" s="2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6"/>
      <c r="U13" s="26"/>
      <c r="V13" s="26"/>
      <c r="W13" s="26"/>
      <c r="X13" s="27"/>
      <c r="Y13" s="28"/>
      <c r="Z13" s="29"/>
      <c r="AA13" s="29"/>
      <c r="AB13" s="30"/>
      <c r="AF13" s="3"/>
      <c r="AU13" s="32">
        <v>37347</v>
      </c>
      <c r="AV13" s="32">
        <v>45016</v>
      </c>
      <c r="AW13" s="33">
        <f t="shared" ref="AW13" si="12">DATEDIF(AU13,AV13,"m")+1</f>
        <v>252</v>
      </c>
      <c r="AX13" s="34">
        <f>AW13/12</f>
        <v>21</v>
      </c>
    </row>
    <row r="14" spans="2:50" ht="15.75" customHeight="1">
      <c r="B14" s="1"/>
      <c r="E14" s="1"/>
      <c r="F14" s="2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26"/>
      <c r="U14" s="26"/>
      <c r="V14" s="26"/>
      <c r="W14" s="26"/>
      <c r="X14" s="27"/>
      <c r="Y14" s="28"/>
      <c r="Z14" s="29"/>
      <c r="AA14" s="29"/>
      <c r="AB14" s="30"/>
      <c r="AF14" s="3"/>
      <c r="AU14" s="67"/>
      <c r="AV14" s="67"/>
      <c r="AW14" s="33"/>
      <c r="AX14" s="34"/>
    </row>
    <row r="15" spans="2:50" ht="15.75" customHeight="1">
      <c r="B15" s="1"/>
      <c r="E15" s="1"/>
      <c r="F15" s="2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6"/>
      <c r="U15" s="26"/>
      <c r="V15" s="26"/>
      <c r="W15" s="26"/>
      <c r="X15" s="27"/>
      <c r="Y15" s="28"/>
      <c r="Z15" s="29"/>
      <c r="AA15" s="29"/>
      <c r="AB15" s="30"/>
      <c r="AF15" s="3"/>
      <c r="AU15" s="67"/>
      <c r="AV15" s="67"/>
      <c r="AW15" s="33"/>
      <c r="AX15" s="34"/>
    </row>
    <row r="16" spans="2:50" ht="15.75" customHeight="1">
      <c r="B16" s="1"/>
      <c r="E16" s="1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6"/>
      <c r="U16" s="26"/>
      <c r="V16" s="26"/>
      <c r="W16" s="26"/>
      <c r="X16" s="27"/>
      <c r="Y16" s="28"/>
      <c r="Z16" s="29"/>
      <c r="AA16" s="29"/>
      <c r="AB16" s="30"/>
      <c r="AF16" s="3"/>
      <c r="AU16" s="67"/>
      <c r="AV16" s="67"/>
      <c r="AW16" s="33"/>
      <c r="AX16" s="34"/>
    </row>
    <row r="17" spans="2:50" ht="21.75" customHeight="1">
      <c r="B17" s="1"/>
      <c r="E17" s="1"/>
      <c r="F17" s="25" t="s">
        <v>63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26"/>
      <c r="U17" s="26"/>
      <c r="V17" s="26"/>
      <c r="W17" s="26"/>
      <c r="X17" s="27"/>
      <c r="Y17" s="28"/>
      <c r="Z17" s="29"/>
      <c r="AA17" s="29"/>
      <c r="AB17" s="30"/>
      <c r="AF17" s="32">
        <v>39904</v>
      </c>
      <c r="AG17" s="32">
        <v>43830</v>
      </c>
      <c r="AH17" s="33">
        <f t="shared" ref="AH17" si="13">DATEDIF(AF17,AG17,"m")+1</f>
        <v>129</v>
      </c>
      <c r="AI17" s="34">
        <f>AH17/12</f>
        <v>10.75</v>
      </c>
      <c r="AU17" s="3">
        <v>39539</v>
      </c>
      <c r="AV17" s="3">
        <v>45016</v>
      </c>
      <c r="AW17" s="33">
        <f t="shared" ref="AW17" si="14">DATEDIF(AU17,AV17,"m")+1</f>
        <v>180</v>
      </c>
      <c r="AX17" s="34">
        <f>AW17/12</f>
        <v>15</v>
      </c>
    </row>
    <row r="18" spans="2:50" ht="25.5" customHeight="1">
      <c r="F18" s="2" t="s">
        <v>64</v>
      </c>
      <c r="AF18" s="32">
        <v>38443</v>
      </c>
      <c r="AG18" s="32">
        <v>40633</v>
      </c>
      <c r="AH18" s="33">
        <f t="shared" ref="AH18" si="15">DATEDIF(AF18,AG18,"m")+1</f>
        <v>72</v>
      </c>
      <c r="AI18" s="34">
        <f>AH18/12</f>
        <v>6</v>
      </c>
      <c r="AK18" s="32">
        <v>40634</v>
      </c>
      <c r="AL18" s="32">
        <v>43951</v>
      </c>
      <c r="AM18" s="33">
        <f t="shared" ref="AM18" si="16">DATEDIF(AK18,AL18,"m")+1</f>
        <v>109</v>
      </c>
      <c r="AN18" s="34">
        <f>AM18/12</f>
        <v>9.0833333333333339</v>
      </c>
      <c r="AP18" s="32">
        <v>44682</v>
      </c>
      <c r="AQ18" s="32">
        <v>45016</v>
      </c>
      <c r="AR18" s="33">
        <f t="shared" ref="AR18" si="17">DATEDIF(AP18,AQ18,"m")+1</f>
        <v>11</v>
      </c>
      <c r="AS18" s="34">
        <f>AR18/12</f>
        <v>0.91666666666666663</v>
      </c>
      <c r="AU18" s="3">
        <v>38443</v>
      </c>
      <c r="AV18" s="3">
        <v>45016</v>
      </c>
      <c r="AW18" s="33">
        <f t="shared" ref="AW18" si="18">DATEDIF(AU18,AV18,"m")+1</f>
        <v>216</v>
      </c>
      <c r="AX18" s="34">
        <f>AW18/12</f>
        <v>18</v>
      </c>
    </row>
    <row r="19" spans="2:50" ht="13.5" customHeight="1">
      <c r="F19" s="2" t="s">
        <v>65</v>
      </c>
      <c r="AF19" s="32">
        <v>43191</v>
      </c>
      <c r="AG19" s="32">
        <v>45016</v>
      </c>
      <c r="AH19" s="33">
        <f t="shared" ref="AH19" si="19">DATEDIF(AF19,AG19,"m")+1</f>
        <v>60</v>
      </c>
      <c r="AI19" s="34">
        <f>AH19/12</f>
        <v>5</v>
      </c>
    </row>
    <row r="20" spans="2:50" ht="25.5" customHeight="1">
      <c r="E20" s="2">
        <v>19</v>
      </c>
      <c r="F20" s="2" t="s">
        <v>67</v>
      </c>
    </row>
    <row r="21" spans="2:50" ht="25.5" customHeight="1">
      <c r="E21" s="2">
        <v>20</v>
      </c>
      <c r="F21" s="2" t="s">
        <v>69</v>
      </c>
    </row>
    <row r="22" spans="2:50" ht="25.5" customHeight="1">
      <c r="E22" s="2">
        <v>21</v>
      </c>
      <c r="F22" s="2" t="s">
        <v>68</v>
      </c>
      <c r="AJ22" s="38" t="s">
        <v>58</v>
      </c>
      <c r="AK22" s="39" t="s">
        <v>59</v>
      </c>
    </row>
    <row r="23" spans="2:50" ht="25.5" customHeight="1">
      <c r="E23" s="2">
        <v>22</v>
      </c>
      <c r="F23" s="2" t="s">
        <v>70</v>
      </c>
      <c r="AJ23" s="40"/>
      <c r="AK23" s="41"/>
    </row>
    <row r="24" spans="2:50" ht="25.5" customHeight="1">
      <c r="E24" s="2">
        <v>23</v>
      </c>
      <c r="F24" s="2" t="s">
        <v>71</v>
      </c>
      <c r="AJ24" s="42">
        <v>101</v>
      </c>
      <c r="AK24" s="43">
        <v>183500</v>
      </c>
    </row>
    <row r="25" spans="2:50" ht="26.25" customHeight="1">
      <c r="E25" s="2">
        <v>24</v>
      </c>
      <c r="AJ25" s="42">
        <v>102</v>
      </c>
      <c r="AK25" s="43">
        <v>184600</v>
      </c>
    </row>
    <row r="26" spans="2:50" ht="25.5" customHeight="1">
      <c r="E26" s="2">
        <v>25</v>
      </c>
      <c r="F26" s="94" t="s">
        <v>73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J26" s="42">
        <v>103</v>
      </c>
      <c r="AK26" s="43">
        <v>185800</v>
      </c>
    </row>
    <row r="27" spans="2:50" ht="20.25" customHeight="1">
      <c r="E27" s="2">
        <v>26</v>
      </c>
      <c r="F27" s="95" t="s">
        <v>74</v>
      </c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J27" s="42">
        <v>104</v>
      </c>
      <c r="AK27" s="43">
        <v>186900</v>
      </c>
    </row>
    <row r="28" spans="2:50" ht="15.75" customHeight="1">
      <c r="E28" s="2">
        <v>27</v>
      </c>
      <c r="F28" s="94" t="s">
        <v>75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J28" s="42">
        <v>105</v>
      </c>
      <c r="AK28" s="43">
        <v>188000</v>
      </c>
    </row>
    <row r="29" spans="2:50" ht="25.5" customHeight="1">
      <c r="E29" s="2">
        <v>28</v>
      </c>
      <c r="AJ29" s="42">
        <v>106</v>
      </c>
      <c r="AK29" s="43">
        <v>189700</v>
      </c>
    </row>
    <row r="30" spans="2:50" ht="25.5" customHeight="1">
      <c r="E30" s="2">
        <v>29</v>
      </c>
      <c r="AJ30" s="42">
        <v>107</v>
      </c>
      <c r="AK30" s="43">
        <v>191300</v>
      </c>
    </row>
    <row r="31" spans="2:50" ht="25.5" customHeight="1">
      <c r="E31" s="2">
        <v>30</v>
      </c>
      <c r="AJ31" s="42">
        <v>108</v>
      </c>
      <c r="AK31" s="43">
        <v>192900</v>
      </c>
    </row>
    <row r="32" spans="2:50" hidden="1">
      <c r="E32" s="2">
        <v>31</v>
      </c>
      <c r="AJ32" s="42">
        <v>109</v>
      </c>
      <c r="AK32" s="43">
        <v>194500</v>
      </c>
    </row>
    <row r="33" spans="5:37" hidden="1">
      <c r="E33" s="2">
        <v>32</v>
      </c>
      <c r="AC33" s="82" t="s">
        <v>11</v>
      </c>
      <c r="AD33" s="83"/>
      <c r="AE33" s="31"/>
      <c r="AF33" s="12" t="s">
        <v>12</v>
      </c>
      <c r="AJ33" s="42">
        <v>1010</v>
      </c>
      <c r="AK33" s="43">
        <v>196200</v>
      </c>
    </row>
    <row r="34" spans="5:37" hidden="1">
      <c r="E34" s="2">
        <v>33</v>
      </c>
      <c r="AC34" s="13">
        <v>0</v>
      </c>
      <c r="AD34" s="13">
        <v>8.3199999999999996E-2</v>
      </c>
      <c r="AE34" s="47"/>
      <c r="AF34" s="12">
        <v>0</v>
      </c>
      <c r="AJ34" s="42">
        <v>1011</v>
      </c>
      <c r="AK34" s="43">
        <v>197800</v>
      </c>
    </row>
    <row r="35" spans="5:37" hidden="1">
      <c r="E35" s="2">
        <v>34</v>
      </c>
      <c r="AC35" s="13">
        <v>8.3299999999999999E-2</v>
      </c>
      <c r="AD35" s="13">
        <v>0.3332</v>
      </c>
      <c r="AE35" s="47"/>
      <c r="AF35" s="12">
        <v>1</v>
      </c>
      <c r="AJ35" s="42">
        <v>1012</v>
      </c>
      <c r="AK35" s="43">
        <v>199400</v>
      </c>
    </row>
    <row r="36" spans="5:37" hidden="1">
      <c r="E36" s="2">
        <v>35</v>
      </c>
      <c r="AC36" s="13">
        <v>0.33333000000000002</v>
      </c>
      <c r="AD36" s="13">
        <v>0.58320000000000005</v>
      </c>
      <c r="AE36" s="47"/>
      <c r="AF36" s="12">
        <v>2</v>
      </c>
      <c r="AJ36" s="42">
        <v>1013</v>
      </c>
      <c r="AK36" s="43">
        <v>201000</v>
      </c>
    </row>
    <row r="37" spans="5:37" hidden="1">
      <c r="E37" s="2">
        <v>36</v>
      </c>
      <c r="AC37" s="13">
        <v>0.58330000000000004</v>
      </c>
      <c r="AD37" s="13">
        <v>0.83320000000000005</v>
      </c>
      <c r="AE37" s="47"/>
      <c r="AF37" s="12">
        <v>3</v>
      </c>
      <c r="AJ37" s="42">
        <v>1014</v>
      </c>
      <c r="AK37" s="43">
        <v>202700</v>
      </c>
    </row>
    <row r="38" spans="5:37" hidden="1">
      <c r="AC38" s="13">
        <v>0.83330000000000004</v>
      </c>
      <c r="AD38" s="13">
        <v>0.99990000000000001</v>
      </c>
      <c r="AE38" s="47"/>
      <c r="AF38" s="12">
        <v>4</v>
      </c>
      <c r="AJ38" s="42">
        <v>1015</v>
      </c>
      <c r="AK38" s="43">
        <v>204400</v>
      </c>
    </row>
    <row r="39" spans="5:37" hidden="1">
      <c r="AJ39" s="42">
        <v>1016</v>
      </c>
      <c r="AK39" s="43">
        <v>206100</v>
      </c>
    </row>
    <row r="40" spans="5:37">
      <c r="AJ40" s="42">
        <v>1017</v>
      </c>
      <c r="AK40" s="43">
        <v>207400</v>
      </c>
    </row>
    <row r="41" spans="5:37">
      <c r="AJ41" s="42">
        <v>1018</v>
      </c>
      <c r="AK41" s="43">
        <v>209000</v>
      </c>
    </row>
    <row r="42" spans="5:37">
      <c r="AJ42" s="42">
        <v>1019</v>
      </c>
      <c r="AK42" s="43">
        <v>210600</v>
      </c>
    </row>
    <row r="43" spans="5:37">
      <c r="AJ43" s="42">
        <v>1020</v>
      </c>
      <c r="AK43" s="43">
        <v>212100</v>
      </c>
    </row>
    <row r="44" spans="5:37">
      <c r="AJ44" s="42">
        <v>1021</v>
      </c>
      <c r="AK44" s="43">
        <v>213600</v>
      </c>
    </row>
    <row r="45" spans="5:37">
      <c r="G45" s="19"/>
      <c r="I45" s="2">
        <f>SUM(G74:G76)</f>
        <v>396</v>
      </c>
      <c r="AJ45" s="42">
        <v>1022</v>
      </c>
      <c r="AK45" s="43">
        <v>215200</v>
      </c>
    </row>
    <row r="46" spans="5:37">
      <c r="G46" s="19"/>
      <c r="AJ46" s="42">
        <v>1023</v>
      </c>
      <c r="AK46" s="43">
        <v>216800</v>
      </c>
    </row>
    <row r="47" spans="5:37">
      <c r="G47" s="19"/>
      <c r="AJ47" s="42">
        <v>1024</v>
      </c>
      <c r="AK47" s="43">
        <v>218400</v>
      </c>
    </row>
    <row r="48" spans="5:37">
      <c r="G48" s="19"/>
      <c r="AJ48" s="42">
        <v>1025</v>
      </c>
      <c r="AK48" s="43">
        <v>220000</v>
      </c>
    </row>
    <row r="49" spans="4:37">
      <c r="G49" s="19"/>
      <c r="I49" s="2" t="s">
        <v>50</v>
      </c>
      <c r="AJ49" s="42">
        <v>1026</v>
      </c>
      <c r="AK49" s="43">
        <v>221700</v>
      </c>
    </row>
    <row r="50" spans="4:37">
      <c r="G50" s="19"/>
      <c r="AJ50" s="42">
        <v>1027</v>
      </c>
      <c r="AK50" s="43">
        <v>223000</v>
      </c>
    </row>
    <row r="51" spans="4:37">
      <c r="G51" s="19"/>
      <c r="AJ51" s="42">
        <v>1028</v>
      </c>
      <c r="AK51" s="43">
        <v>224300</v>
      </c>
    </row>
    <row r="52" spans="4:37">
      <c r="D52" s="2" t="s">
        <v>22</v>
      </c>
      <c r="E52" s="2">
        <v>14.4</v>
      </c>
      <c r="F52" s="2">
        <v>15.3</v>
      </c>
      <c r="AJ52" s="42">
        <v>1029</v>
      </c>
      <c r="AK52" s="43">
        <v>225600</v>
      </c>
    </row>
    <row r="53" spans="4:37">
      <c r="D53" s="2" t="s">
        <v>23</v>
      </c>
      <c r="E53" s="2">
        <v>15.4</v>
      </c>
      <c r="F53" s="2">
        <v>16.3</v>
      </c>
      <c r="AJ53" s="42">
        <v>1030</v>
      </c>
      <c r="AK53" s="43">
        <v>226700</v>
      </c>
    </row>
    <row r="54" spans="4:37">
      <c r="D54" s="2" t="s">
        <v>24</v>
      </c>
      <c r="E54" s="2">
        <v>16.399999999999999</v>
      </c>
      <c r="F54" s="2">
        <v>17.3</v>
      </c>
      <c r="AJ54" s="42">
        <v>1031</v>
      </c>
      <c r="AK54" s="43">
        <v>227800</v>
      </c>
    </row>
    <row r="55" spans="4:37">
      <c r="D55" s="2" t="s">
        <v>25</v>
      </c>
      <c r="E55" s="2">
        <v>17.399999999999999</v>
      </c>
      <c r="F55" s="2">
        <v>18.3</v>
      </c>
      <c r="AJ55" s="42">
        <v>1032</v>
      </c>
      <c r="AK55" s="43">
        <v>228900</v>
      </c>
    </row>
    <row r="56" spans="4:37">
      <c r="D56" s="2" t="s">
        <v>26</v>
      </c>
      <c r="E56" s="2">
        <v>18.399999999999999</v>
      </c>
      <c r="F56" s="2">
        <v>19.3</v>
      </c>
      <c r="G56" s="2">
        <v>12</v>
      </c>
      <c r="AJ56" s="42">
        <v>1033</v>
      </c>
      <c r="AK56" s="43">
        <v>230000</v>
      </c>
    </row>
    <row r="57" spans="4:37">
      <c r="D57" s="2" t="s">
        <v>27</v>
      </c>
      <c r="E57" s="2">
        <v>19.399999999999999</v>
      </c>
      <c r="F57" s="2" t="s">
        <v>66</v>
      </c>
      <c r="G57" s="2">
        <v>24</v>
      </c>
      <c r="AJ57" s="42">
        <v>1034</v>
      </c>
      <c r="AK57" s="43">
        <v>231100</v>
      </c>
    </row>
    <row r="58" spans="4:37">
      <c r="D58" s="2" t="s">
        <v>28</v>
      </c>
      <c r="E58" s="2">
        <v>20.399999999999999</v>
      </c>
      <c r="F58" s="2">
        <v>21.3</v>
      </c>
      <c r="G58" s="2">
        <v>36</v>
      </c>
      <c r="AJ58" s="42">
        <v>1035</v>
      </c>
      <c r="AK58" s="43">
        <v>232200</v>
      </c>
    </row>
    <row r="59" spans="4:37">
      <c r="D59" s="2" t="s">
        <v>29</v>
      </c>
      <c r="E59" s="2">
        <v>21.4</v>
      </c>
      <c r="F59" s="2">
        <v>22.3</v>
      </c>
      <c r="G59" s="2">
        <v>48</v>
      </c>
      <c r="AJ59" s="42">
        <v>1036</v>
      </c>
      <c r="AK59" s="43">
        <v>233300</v>
      </c>
    </row>
    <row r="60" spans="4:37">
      <c r="D60" s="2" t="s">
        <v>30</v>
      </c>
      <c r="E60" s="2">
        <v>22.4</v>
      </c>
      <c r="F60" s="2">
        <v>23.3</v>
      </c>
      <c r="G60" s="2">
        <v>60</v>
      </c>
      <c r="AJ60" s="42">
        <v>1037</v>
      </c>
      <c r="AK60" s="43">
        <v>234400</v>
      </c>
    </row>
    <row r="61" spans="4:37">
      <c r="D61" s="2" t="s">
        <v>31</v>
      </c>
      <c r="E61" s="2">
        <v>23.4</v>
      </c>
      <c r="F61" s="2">
        <v>24.3</v>
      </c>
      <c r="G61" s="2">
        <v>72</v>
      </c>
      <c r="AJ61" s="42">
        <v>1038</v>
      </c>
      <c r="AK61" s="43">
        <v>235400</v>
      </c>
    </row>
    <row r="62" spans="4:37">
      <c r="D62" s="2" t="s">
        <v>32</v>
      </c>
      <c r="E62" s="2">
        <v>24.4</v>
      </c>
      <c r="F62" s="2">
        <v>25.3</v>
      </c>
      <c r="G62" s="2">
        <v>84</v>
      </c>
      <c r="AJ62" s="42">
        <v>1039</v>
      </c>
      <c r="AK62" s="43">
        <v>236400</v>
      </c>
    </row>
    <row r="63" spans="4:37">
      <c r="D63" s="2" t="s">
        <v>33</v>
      </c>
      <c r="E63" s="2">
        <v>25.4</v>
      </c>
      <c r="F63" s="2">
        <v>26.3</v>
      </c>
      <c r="G63" s="2">
        <v>96</v>
      </c>
      <c r="AJ63" s="42">
        <v>1040</v>
      </c>
      <c r="AK63" s="43">
        <v>237300</v>
      </c>
    </row>
    <row r="64" spans="4:37">
      <c r="D64" s="2" t="s">
        <v>34</v>
      </c>
      <c r="E64" s="2">
        <v>26.4</v>
      </c>
      <c r="F64" s="2">
        <v>27.3</v>
      </c>
      <c r="G64" s="2">
        <v>108</v>
      </c>
      <c r="AJ64" s="42">
        <v>1041</v>
      </c>
      <c r="AK64" s="43">
        <v>238200</v>
      </c>
    </row>
    <row r="65" spans="4:37">
      <c r="D65" s="2" t="s">
        <v>35</v>
      </c>
      <c r="E65" s="2">
        <v>27.4</v>
      </c>
      <c r="F65" s="2">
        <v>28.3</v>
      </c>
      <c r="G65" s="2">
        <v>120</v>
      </c>
      <c r="AJ65" s="42">
        <v>1042</v>
      </c>
      <c r="AK65" s="43">
        <v>239100</v>
      </c>
    </row>
    <row r="66" spans="4:37">
      <c r="D66" s="2" t="s">
        <v>36</v>
      </c>
      <c r="E66" s="2">
        <v>28.4</v>
      </c>
      <c r="F66" s="2">
        <v>29.3</v>
      </c>
      <c r="G66" s="2">
        <v>132</v>
      </c>
      <c r="AJ66" s="42">
        <v>1043</v>
      </c>
      <c r="AK66" s="43">
        <v>239900</v>
      </c>
    </row>
    <row r="67" spans="4:37">
      <c r="D67" s="2" t="s">
        <v>37</v>
      </c>
      <c r="E67" s="2">
        <v>29.4</v>
      </c>
      <c r="F67" s="2">
        <v>30.3</v>
      </c>
      <c r="G67" s="2">
        <v>144</v>
      </c>
      <c r="AJ67" s="42">
        <v>1044</v>
      </c>
      <c r="AK67" s="43">
        <v>240700</v>
      </c>
    </row>
    <row r="68" spans="4:37">
      <c r="D68" s="2" t="s">
        <v>38</v>
      </c>
      <c r="E68" s="2">
        <v>30.4</v>
      </c>
      <c r="F68" s="2">
        <v>31.3</v>
      </c>
      <c r="G68" s="2">
        <v>156</v>
      </c>
      <c r="AJ68" s="42">
        <v>1045</v>
      </c>
      <c r="AK68" s="43">
        <v>241400</v>
      </c>
    </row>
    <row r="69" spans="4:37">
      <c r="D69" s="2" t="s">
        <v>39</v>
      </c>
      <c r="E69" s="2">
        <v>31.4</v>
      </c>
      <c r="AJ69" s="42">
        <v>1046</v>
      </c>
      <c r="AK69" s="43">
        <v>242000</v>
      </c>
    </row>
    <row r="70" spans="4:37">
      <c r="AJ70" s="42">
        <v>1047</v>
      </c>
      <c r="AK70" s="43">
        <v>242600</v>
      </c>
    </row>
    <row r="71" spans="4:37">
      <c r="AJ71" s="42">
        <v>1048</v>
      </c>
      <c r="AK71" s="43">
        <v>243200</v>
      </c>
    </row>
    <row r="72" spans="4:37">
      <c r="AJ72" s="42">
        <v>1049</v>
      </c>
      <c r="AK72" s="43">
        <v>243800</v>
      </c>
    </row>
    <row r="73" spans="4:37">
      <c r="AJ73" s="42">
        <v>1050</v>
      </c>
      <c r="AK73" s="43">
        <v>244400</v>
      </c>
    </row>
    <row r="74" spans="4:37">
      <c r="D74" s="2" t="s">
        <v>41</v>
      </c>
      <c r="E74" s="2" t="s">
        <v>42</v>
      </c>
      <c r="F74" s="2" t="s">
        <v>47</v>
      </c>
      <c r="G74" s="2">
        <f>4*12</f>
        <v>48</v>
      </c>
      <c r="AJ74" s="42">
        <v>1051</v>
      </c>
      <c r="AK74" s="43">
        <v>245000</v>
      </c>
    </row>
    <row r="75" spans="4:37">
      <c r="D75" s="19" t="s">
        <v>43</v>
      </c>
      <c r="E75" s="19" t="s">
        <v>44</v>
      </c>
      <c r="F75" s="2" t="s">
        <v>48</v>
      </c>
      <c r="G75" s="2">
        <v>30</v>
      </c>
      <c r="AJ75" s="42">
        <v>1052</v>
      </c>
      <c r="AK75" s="43">
        <v>245500</v>
      </c>
    </row>
    <row r="76" spans="4:37">
      <c r="D76" s="19" t="s">
        <v>45</v>
      </c>
      <c r="E76" s="2" t="s">
        <v>46</v>
      </c>
      <c r="F76" s="2" t="s">
        <v>49</v>
      </c>
      <c r="G76" s="2">
        <v>318</v>
      </c>
      <c r="AJ76" s="42">
        <v>1053</v>
      </c>
      <c r="AK76" s="43">
        <v>246000</v>
      </c>
    </row>
    <row r="77" spans="4:37">
      <c r="AJ77" s="42">
        <v>1054</v>
      </c>
      <c r="AK77" s="43">
        <v>246400</v>
      </c>
    </row>
    <row r="78" spans="4:37">
      <c r="AJ78" s="42">
        <v>1055</v>
      </c>
      <c r="AK78" s="43">
        <v>246700</v>
      </c>
    </row>
    <row r="79" spans="4:37">
      <c r="AJ79" s="42">
        <v>1056</v>
      </c>
      <c r="AK79" s="43">
        <v>247000</v>
      </c>
    </row>
    <row r="80" spans="4:37">
      <c r="AJ80" s="42">
        <v>1057</v>
      </c>
      <c r="AK80" s="43">
        <v>247300</v>
      </c>
    </row>
    <row r="81" spans="36:37">
      <c r="AJ81" s="42">
        <v>1058</v>
      </c>
      <c r="AK81" s="43">
        <v>247600</v>
      </c>
    </row>
    <row r="82" spans="36:37">
      <c r="AJ82" s="42">
        <v>1059</v>
      </c>
      <c r="AK82" s="43">
        <v>247900</v>
      </c>
    </row>
    <row r="83" spans="36:37">
      <c r="AJ83" s="42">
        <v>1060</v>
      </c>
      <c r="AK83" s="43">
        <v>248200</v>
      </c>
    </row>
    <row r="84" spans="36:37">
      <c r="AJ84" s="42">
        <v>1061</v>
      </c>
      <c r="AK84" s="43">
        <v>248500</v>
      </c>
    </row>
    <row r="85" spans="36:37">
      <c r="AJ85" s="42">
        <v>1062</v>
      </c>
      <c r="AK85" s="43">
        <v>248800</v>
      </c>
    </row>
    <row r="86" spans="36:37">
      <c r="AJ86" s="42">
        <v>1063</v>
      </c>
      <c r="AK86" s="43">
        <v>249100</v>
      </c>
    </row>
    <row r="87" spans="36:37">
      <c r="AJ87" s="42">
        <v>1064</v>
      </c>
      <c r="AK87" s="43">
        <v>249400</v>
      </c>
    </row>
    <row r="88" spans="36:37">
      <c r="AJ88" s="42">
        <v>1065</v>
      </c>
      <c r="AK88" s="43">
        <v>249700</v>
      </c>
    </row>
    <row r="89" spans="36:37">
      <c r="AJ89" s="42">
        <v>1066</v>
      </c>
      <c r="AK89" s="43">
        <v>250000</v>
      </c>
    </row>
    <row r="90" spans="36:37">
      <c r="AJ90" s="42">
        <v>1067</v>
      </c>
      <c r="AK90" s="43">
        <v>250300</v>
      </c>
    </row>
    <row r="91" spans="36:37">
      <c r="AJ91" s="42">
        <v>1068</v>
      </c>
      <c r="AK91" s="43">
        <v>250600</v>
      </c>
    </row>
    <row r="92" spans="36:37">
      <c r="AJ92" s="42">
        <v>1069</v>
      </c>
      <c r="AK92" s="43">
        <v>250900</v>
      </c>
    </row>
    <row r="93" spans="36:37">
      <c r="AJ93" s="42">
        <v>1070</v>
      </c>
      <c r="AK93" s="43">
        <v>251200</v>
      </c>
    </row>
    <row r="94" spans="36:37">
      <c r="AJ94" s="42">
        <v>1071</v>
      </c>
      <c r="AK94" s="43">
        <v>251500</v>
      </c>
    </row>
    <row r="95" spans="36:37">
      <c r="AJ95" s="42">
        <v>1072</v>
      </c>
      <c r="AK95" s="43">
        <v>251800</v>
      </c>
    </row>
    <row r="96" spans="36:37">
      <c r="AJ96" s="42">
        <v>1073</v>
      </c>
      <c r="AK96" s="43">
        <v>252100</v>
      </c>
    </row>
    <row r="97" spans="36:37">
      <c r="AJ97" s="42">
        <v>1074</v>
      </c>
      <c r="AK97" s="43">
        <v>252400</v>
      </c>
    </row>
    <row r="98" spans="36:37">
      <c r="AJ98" s="42">
        <v>1075</v>
      </c>
      <c r="AK98" s="43">
        <v>252700</v>
      </c>
    </row>
    <row r="99" spans="36:37">
      <c r="AJ99" s="42">
        <v>1076</v>
      </c>
      <c r="AK99" s="43">
        <v>253000</v>
      </c>
    </row>
    <row r="100" spans="36:37">
      <c r="AJ100" s="42">
        <v>1077</v>
      </c>
      <c r="AK100" s="43">
        <v>253300</v>
      </c>
    </row>
    <row r="101" spans="36:37">
      <c r="AJ101" s="42">
        <v>1078</v>
      </c>
      <c r="AK101" s="43">
        <v>253600</v>
      </c>
    </row>
    <row r="102" spans="36:37">
      <c r="AJ102" s="42">
        <v>1079</v>
      </c>
      <c r="AK102" s="43">
        <v>253900</v>
      </c>
    </row>
    <row r="103" spans="36:37">
      <c r="AJ103" s="42">
        <v>1080</v>
      </c>
      <c r="AK103" s="43">
        <v>254200</v>
      </c>
    </row>
    <row r="104" spans="36:37">
      <c r="AJ104" s="42">
        <v>1081</v>
      </c>
      <c r="AK104" s="43">
        <v>254500</v>
      </c>
    </row>
    <row r="105" spans="36:37">
      <c r="AJ105" s="42">
        <v>1082</v>
      </c>
      <c r="AK105" s="43">
        <v>254800</v>
      </c>
    </row>
    <row r="106" spans="36:37">
      <c r="AJ106" s="42">
        <v>1083</v>
      </c>
      <c r="AK106" s="43">
        <v>255100</v>
      </c>
    </row>
    <row r="107" spans="36:37">
      <c r="AJ107" s="42">
        <v>1084</v>
      </c>
      <c r="AK107" s="43">
        <v>255400</v>
      </c>
    </row>
    <row r="108" spans="36:37">
      <c r="AJ108" s="42">
        <v>1085</v>
      </c>
      <c r="AK108" s="43">
        <v>255700</v>
      </c>
    </row>
    <row r="109" spans="36:37">
      <c r="AJ109" s="42">
        <v>1086</v>
      </c>
      <c r="AK109" s="43">
        <v>256000</v>
      </c>
    </row>
    <row r="110" spans="36:37">
      <c r="AJ110" s="42">
        <v>1087</v>
      </c>
      <c r="AK110" s="43">
        <v>256300</v>
      </c>
    </row>
    <row r="111" spans="36:37">
      <c r="AJ111" s="42">
        <v>1088</v>
      </c>
      <c r="AK111" s="43">
        <v>256600</v>
      </c>
    </row>
    <row r="112" spans="36:37">
      <c r="AJ112" s="42">
        <v>1089</v>
      </c>
      <c r="AK112" s="43">
        <v>256900</v>
      </c>
    </row>
    <row r="113" spans="36:37">
      <c r="AJ113" s="42">
        <v>1090</v>
      </c>
      <c r="AK113" s="43">
        <v>257200</v>
      </c>
    </row>
    <row r="114" spans="36:37">
      <c r="AJ114" s="42">
        <v>1091</v>
      </c>
      <c r="AK114" s="43">
        <v>257500</v>
      </c>
    </row>
    <row r="115" spans="36:37">
      <c r="AJ115" s="42">
        <v>1092</v>
      </c>
      <c r="AK115" s="43">
        <v>257800</v>
      </c>
    </row>
    <row r="116" spans="36:37">
      <c r="AJ116" s="42">
        <v>1093</v>
      </c>
      <c r="AK116" s="43">
        <v>258100</v>
      </c>
    </row>
    <row r="117" spans="36:37">
      <c r="AJ117" s="2">
        <v>1999</v>
      </c>
      <c r="AK117" s="2">
        <v>192000</v>
      </c>
    </row>
  </sheetData>
  <sheetProtection algorithmName="SHA-512" hashValue="S+sEVwKY+JWwGDmUwd5pEgbVWIxuLOJKUkrgVGwNFyjR8FNkV7vEMZJio2uRzyHO4ymRwczmmgjtyini9kejFw==" saltValue="so9pGnGxZbzaLlVE5LnvLA==" spinCount="100000" sheet="1" objects="1" scenarios="1"/>
  <mergeCells count="21">
    <mergeCell ref="F5:AD6"/>
    <mergeCell ref="F26:AD26"/>
    <mergeCell ref="F27:AD27"/>
    <mergeCell ref="F28:AD28"/>
    <mergeCell ref="J9:N9"/>
    <mergeCell ref="T9:Y9"/>
    <mergeCell ref="Z9:AA9"/>
    <mergeCell ref="AB9:AB10"/>
    <mergeCell ref="AC33:AD33"/>
    <mergeCell ref="O9:S9"/>
    <mergeCell ref="T10:U10"/>
    <mergeCell ref="AC9:AC10"/>
    <mergeCell ref="AD9:AD10"/>
    <mergeCell ref="D9:D10"/>
    <mergeCell ref="C9:C10"/>
    <mergeCell ref="B9:B10"/>
    <mergeCell ref="I9:I10"/>
    <mergeCell ref="H9:H10"/>
    <mergeCell ref="G9:G10"/>
    <mergeCell ref="F9:F10"/>
    <mergeCell ref="E9:E10"/>
  </mergeCells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簡易計算ツール</vt:lpstr>
      <vt:lpstr>簡易計算ツール!Print_Area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人事06</dc:creator>
  <cp:lastModifiedBy>人事03</cp:lastModifiedBy>
  <cp:lastPrinted>2025-03-24T09:51:42Z</cp:lastPrinted>
  <dcterms:created xsi:type="dcterms:W3CDTF">2016-11-23T05:06:08Z</dcterms:created>
  <dcterms:modified xsi:type="dcterms:W3CDTF">2025-03-24T09:57:58Z</dcterms:modified>
</cp:coreProperties>
</file>